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xr:revisionPtr revIDLastSave="0" documentId="8_{32E6DB52-FA7E-4E69-B2C3-74EACB205C70}" xr6:coauthVersionLast="47" xr6:coauthVersionMax="47" xr10:uidLastSave="{00000000-0000-0000-0000-000000000000}"/>
  <workbookProtection workbookPassword="C5B7" lockStructure="1"/>
  <bookViews>
    <workbookView xWindow="-108" yWindow="-108" windowWidth="23256" windowHeight="12576" activeTab="3" xr2:uid="{00000000-000D-0000-FFFF-FFFF00000000}"/>
  </bookViews>
  <sheets>
    <sheet name="Papel Bursátil" sheetId="1" r:id="rId1"/>
    <sheet name="Certificado de Inversión" sheetId="4" r:id="rId2"/>
    <sheet name="LETES" sheetId="5" r:id="rId3"/>
    <sheet name="EUROBONOS" sheetId="6" r:id="rId4"/>
  </sheets>
  <definedNames>
    <definedName name="_xlnm.Print_Area" localSheetId="1">'Certificado de Inversión'!$A$1:$F$47</definedName>
    <definedName name="_xlnm.Print_Area" localSheetId="3">EUROBONOS!$A$1:$F$30</definedName>
    <definedName name="_xlnm.Print_Area" localSheetId="2">LETES!$A$1:$F$30</definedName>
    <definedName name="_xlnm.Print_Area" localSheetId="0">'Papel Bursátil'!$A$1:$F$48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19" i="1"/>
  <c r="D19" i="6"/>
  <c r="D29" i="6" s="1"/>
  <c r="D27" i="6" l="1"/>
  <c r="D24" i="6" l="1"/>
  <c r="D25" i="6"/>
  <c r="D24" i="4"/>
  <c r="D19" i="4"/>
  <c r="D27" i="4" s="1"/>
  <c r="D25" i="4"/>
  <c r="D25" i="1"/>
  <c r="D24" i="1"/>
  <c r="H16" i="5"/>
  <c r="H15" i="5"/>
  <c r="H17" i="5" l="1"/>
  <c r="H18" i="5" s="1"/>
  <c r="D25" i="5" l="1"/>
  <c r="D24" i="5"/>
  <c r="D19" i="5" l="1"/>
  <c r="D27" i="5" s="1"/>
</calcChain>
</file>

<file path=xl/sharedStrings.xml><?xml version="1.0" encoding="utf-8"?>
<sst xmlns="http://schemas.openxmlformats.org/spreadsheetml/2006/main" count="43" uniqueCount="20">
  <si>
    <t>Valor Nominal</t>
  </si>
  <si>
    <t>Tasa de Interés</t>
  </si>
  <si>
    <t>Plazo (días)</t>
  </si>
  <si>
    <t>Comisión Casa</t>
  </si>
  <si>
    <t>Comisión Bolsa</t>
  </si>
  <si>
    <t xml:space="preserve">Comisiones </t>
  </si>
  <si>
    <t>Datos de la Inversión</t>
  </si>
  <si>
    <t>Rendimiento</t>
  </si>
  <si>
    <t>(1-(CB+CCB)xDV/36000)x(1-(R/(1+RxDV/36000))xDV/36000)x100</t>
  </si>
  <si>
    <t>Precio</t>
  </si>
  <si>
    <t>VN</t>
  </si>
  <si>
    <t>VT</t>
  </si>
  <si>
    <t>Rto.</t>
  </si>
  <si>
    <t>Intereses a recibir semestralmente</t>
  </si>
  <si>
    <t>Intereses a recibir del período del título*</t>
  </si>
  <si>
    <t>Equivalentes a interés mensual**</t>
  </si>
  <si>
    <t>Equivalentes a interés semestral**</t>
  </si>
  <si>
    <t>Rendimientos a recibir al vencimiento*</t>
  </si>
  <si>
    <t>Equivalentes a rendimiento mensual**</t>
  </si>
  <si>
    <t>Intereses a recibir del período 
del título*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</si>
</sst>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%"/>
    <numFmt numFmtId="166" formatCode="0.0000%"/>
    <numFmt numFmtId="167" formatCode="0.000000%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ontserrat"/>
      <family val="3"/>
    </font>
    <font>
      <sz val="11"/>
      <color theme="1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184994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rgb="FF184994"/>
      </top>
      <bottom style="medium">
        <color rgb="FF184994"/>
      </bottom>
      <diagonal/>
    </border>
    <border>
      <left/>
      <right/>
      <top style="medium">
        <color rgb="FF184994"/>
      </top>
      <bottom/>
      <diagonal/>
    </border>
    <border>
      <left style="thin">
        <color rgb="FF184994"/>
      </left>
      <right style="thin">
        <color rgb="FF184994"/>
      </right>
      <top style="medium">
        <color rgb="FF184994"/>
      </top>
      <bottom style="thin">
        <color rgb="FF184994"/>
      </bottom>
      <diagonal/>
    </border>
    <border>
      <left style="thin">
        <color rgb="FF184994"/>
      </left>
      <right style="thin">
        <color rgb="FF184994"/>
      </right>
      <top style="thin">
        <color rgb="FF184994"/>
      </top>
      <bottom style="medium">
        <color rgb="FF184994"/>
      </bottom>
      <diagonal/>
    </border>
    <border>
      <left style="thin">
        <color rgb="FF184994"/>
      </left>
      <right style="medium">
        <color rgb="FF184994"/>
      </right>
      <top style="medium">
        <color rgb="FF184994"/>
      </top>
      <bottom style="thin">
        <color rgb="FF184994"/>
      </bottom>
      <diagonal/>
    </border>
    <border>
      <left style="thin">
        <color rgb="FF184994"/>
      </left>
      <right style="medium">
        <color rgb="FF184994"/>
      </right>
      <top style="thin">
        <color rgb="FF184994"/>
      </top>
      <bottom style="medium">
        <color rgb="FF184994"/>
      </bottom>
      <diagonal/>
    </border>
    <border>
      <left/>
      <right/>
      <top style="medium">
        <color theme="3"/>
      </top>
      <bottom style="medium">
        <color rgb="FF184994"/>
      </bottom>
      <diagonal/>
    </border>
    <border>
      <left style="medium">
        <color rgb="FF184994"/>
      </left>
      <right style="medium">
        <color rgb="FF184994"/>
      </right>
      <top style="medium">
        <color rgb="FF184994"/>
      </top>
      <bottom style="medium">
        <color rgb="FF184994"/>
      </bottom>
      <diagonal/>
    </border>
    <border>
      <left style="medium">
        <color theme="3"/>
      </left>
      <right style="medium">
        <color theme="3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165" fontId="0" fillId="0" borderId="0" xfId="2" applyNumberFormat="1" applyFont="1"/>
    <xf numFmtId="166" fontId="0" fillId="0" borderId="0" xfId="2" applyNumberFormat="1" applyFont="1"/>
    <xf numFmtId="167" fontId="0" fillId="0" borderId="0" xfId="0" applyNumberFormat="1"/>
    <xf numFmtId="2" fontId="0" fillId="0" borderId="0" xfId="0" applyNumberFormat="1"/>
    <xf numFmtId="168" fontId="0" fillId="0" borderId="0" xfId="0" applyNumberFormat="1"/>
    <xf numFmtId="168" fontId="0" fillId="0" borderId="0" xfId="2" applyNumberFormat="1" applyFont="1"/>
    <xf numFmtId="2" fontId="0" fillId="0" borderId="0" xfId="0" applyNumberFormat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66" fontId="3" fillId="0" borderId="0" xfId="2" applyNumberFormat="1" applyFont="1"/>
    <xf numFmtId="164" fontId="3" fillId="0" borderId="0" xfId="1" applyFont="1"/>
    <xf numFmtId="0" fontId="0" fillId="0" borderId="2" xfId="0" applyBorder="1" applyAlignment="1">
      <alignment horizontal="center"/>
    </xf>
    <xf numFmtId="164" fontId="0" fillId="0" borderId="1" xfId="1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0" xfId="0" applyFont="1" applyFill="1" applyAlignment="1">
      <alignment horizontal="center"/>
    </xf>
    <xf numFmtId="164" fontId="5" fillId="0" borderId="1" xfId="1" applyFont="1" applyBorder="1" applyAlignment="1" applyProtection="1">
      <alignment horizont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indent="2"/>
    </xf>
    <xf numFmtId="0" fontId="5" fillId="0" borderId="8" xfId="0" applyFont="1" applyBorder="1" applyAlignment="1">
      <alignment horizontal="left" indent="2"/>
    </xf>
    <xf numFmtId="0" fontId="5" fillId="0" borderId="7" xfId="0" applyFont="1" applyBorder="1" applyAlignment="1">
      <alignment horizontal="left" indent="2"/>
    </xf>
    <xf numFmtId="0" fontId="0" fillId="0" borderId="8" xfId="0" applyBorder="1"/>
    <xf numFmtId="164" fontId="5" fillId="0" borderId="9" xfId="1" applyFont="1" applyBorder="1" applyAlignment="1" applyProtection="1">
      <alignment horizontal="center" vertical="center"/>
      <protection hidden="1"/>
    </xf>
    <xf numFmtId="164" fontId="5" fillId="0" borderId="10" xfId="1" applyFont="1" applyBorder="1" applyAlignment="1" applyProtection="1">
      <alignment horizontal="center" vertical="center"/>
      <protection hidden="1"/>
    </xf>
    <xf numFmtId="164" fontId="5" fillId="0" borderId="11" xfId="1" applyFont="1" applyBorder="1" applyAlignment="1" applyProtection="1">
      <alignment horizontal="center" vertical="center"/>
      <protection hidden="1"/>
    </xf>
    <xf numFmtId="164" fontId="5" fillId="0" borderId="12" xfId="1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164" fontId="5" fillId="0" borderId="11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64" fontId="5" fillId="0" borderId="12" xfId="0" applyNumberFormat="1" applyFont="1" applyBorder="1" applyAlignment="1" applyProtection="1">
      <alignment horizontal="center" vertical="center"/>
      <protection hidden="1"/>
    </xf>
    <xf numFmtId="164" fontId="5" fillId="4" borderId="0" xfId="1" applyFont="1" applyFill="1" applyBorder="1" applyAlignment="1" applyProtection="1">
      <alignment horizontal="right"/>
      <protection locked="0"/>
    </xf>
    <xf numFmtId="10" fontId="5" fillId="4" borderId="7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164" fontId="5" fillId="4" borderId="1" xfId="1" applyFont="1" applyFill="1" applyBorder="1" applyAlignment="1" applyProtection="1">
      <alignment horizontal="center"/>
      <protection locked="0"/>
    </xf>
    <xf numFmtId="10" fontId="5" fillId="4" borderId="2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164" fontId="0" fillId="0" borderId="14" xfId="1" applyFon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164" fontId="5" fillId="0" borderId="14" xfId="1" applyFont="1" applyBorder="1" applyAlignment="1" applyProtection="1">
      <alignment horizontal="center" vertical="center"/>
      <protection hidden="1"/>
    </xf>
    <xf numFmtId="164" fontId="5" fillId="0" borderId="2" xfId="1" applyFont="1" applyBorder="1" applyAlignment="1" applyProtection="1">
      <alignment horizontal="center"/>
      <protection hidden="1"/>
    </xf>
    <xf numFmtId="164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indent="3"/>
    </xf>
    <xf numFmtId="0" fontId="5" fillId="0" borderId="2" xfId="0" applyFont="1" applyBorder="1" applyAlignment="1">
      <alignment horizontal="left" indent="3"/>
    </xf>
    <xf numFmtId="0" fontId="5" fillId="0" borderId="13" xfId="0" applyFont="1" applyBorder="1" applyAlignment="1">
      <alignment horizontal="left" indent="3"/>
    </xf>
    <xf numFmtId="2" fontId="5" fillId="4" borderId="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 indent="2"/>
    </xf>
    <xf numFmtId="0" fontId="4" fillId="3" borderId="5" xfId="0" applyFont="1" applyFill="1" applyBorder="1" applyAlignment="1">
      <alignment horizontal="left" vertical="center" wrapText="1" indent="2"/>
    </xf>
    <xf numFmtId="0" fontId="4" fillId="3" borderId="4" xfId="0" applyFont="1" applyFill="1" applyBorder="1" applyAlignment="1">
      <alignment horizontal="left" vertical="center" wrapText="1" indent="2"/>
    </xf>
    <xf numFmtId="0" fontId="4" fillId="3" borderId="6" xfId="0" applyFont="1" applyFill="1" applyBorder="1" applyAlignment="1">
      <alignment horizontal="left" vertical="center" wrapText="1" indent="2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5" xfId="0" applyFont="1" applyFill="1" applyBorder="1" applyAlignment="1">
      <alignment horizontal="left" vertical="center" wrapText="1" indent="3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6" xfId="0" applyFont="1" applyFill="1" applyBorder="1" applyAlignment="1">
      <alignment horizontal="left" vertical="center" wrapText="1" indent="3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indent="3"/>
    </xf>
    <xf numFmtId="9" fontId="5" fillId="4" borderId="2" xfId="1" applyNumberFormat="1" applyFont="1" applyFill="1" applyBorder="1" applyAlignment="1" applyProtection="1">
      <alignment horizontal="center"/>
      <protection locked="0"/>
    </xf>
    <xf numFmtId="164" fontId="5" fillId="4" borderId="2" xfId="1" applyFont="1" applyFill="1" applyBorder="1" applyAlignment="1" applyProtection="1">
      <alignment horizontal="center"/>
      <protection locked="0"/>
    </xf>
    <xf numFmtId="3" fontId="5" fillId="4" borderId="13" xfId="0" applyNumberFormat="1" applyFont="1" applyFill="1" applyBorder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849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180975</xdr:rowOff>
    </xdr:from>
    <xdr:to>
      <xdr:col>4</xdr:col>
      <xdr:colOff>752475</xdr:colOff>
      <xdr:row>11</xdr:row>
      <xdr:rowOff>9525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2475" y="1133475"/>
          <a:ext cx="42862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2000" b="0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CALCULA TUS INTERESES</a:t>
          </a:r>
        </a:p>
        <a:p>
          <a:pPr algn="ctr"/>
          <a:r>
            <a:rPr lang="es-SV" sz="2000" b="0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PAPEL</a:t>
          </a:r>
          <a:r>
            <a:rPr lang="es-SV" sz="2000" b="0" baseline="0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 BURSÁTIL</a:t>
          </a:r>
          <a:endParaRPr lang="es-SV" sz="2000" b="0">
            <a:solidFill>
              <a:srgbClr val="184994"/>
            </a:solidFill>
            <a:latin typeface="Montserrat Black" panose="00000A00000000000000" pitchFamily="50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0</xdr:col>
      <xdr:colOff>353158</xdr:colOff>
      <xdr:row>31</xdr:row>
      <xdr:rowOff>175358</xdr:rowOff>
    </xdr:from>
    <xdr:to>
      <xdr:col>5</xdr:col>
      <xdr:colOff>391258</xdr:colOff>
      <xdr:row>37</xdr:row>
      <xdr:rowOff>165833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3158" y="5059973"/>
          <a:ext cx="5264638" cy="1104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SV" sz="1000"/>
            <a:t>*Los</a:t>
          </a:r>
          <a:r>
            <a:rPr lang="es-SV" sz="1000" baseline="0"/>
            <a:t> intereses a recibir por el período del título corresponden a los inteses totales devengados al poseer el título hasta su vencimiento.</a:t>
          </a:r>
        </a:p>
        <a:p>
          <a:pPr algn="just"/>
          <a:r>
            <a:rPr lang="es-SV" sz="1000" baseline="0"/>
            <a:t>**Los intereses se pueden recibir de forma mensual, trimestral, semestral o anual, de acuerdo a las características de emisión del título.</a:t>
          </a:r>
          <a:endParaRPr lang="es-SV" sz="1000"/>
        </a:p>
      </xdr:txBody>
    </xdr:sp>
    <xdr:clientData/>
  </xdr:twoCellAnchor>
  <xdr:twoCellAnchor>
    <xdr:from>
      <xdr:col>0</xdr:col>
      <xdr:colOff>333375</xdr:colOff>
      <xdr:row>36</xdr:row>
      <xdr:rowOff>19050</xdr:rowOff>
    </xdr:from>
    <xdr:to>
      <xdr:col>5</xdr:col>
      <xdr:colOff>371475</xdr:colOff>
      <xdr:row>41</xdr:row>
      <xdr:rowOff>95250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3375" y="5831742"/>
          <a:ext cx="5264638" cy="10042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1000" b="1"/>
            <a:t>Nota de Responsabilidad: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"La información que contiene este documento, se ofrece con el único propósito de brindar un ejemplo del</a:t>
          </a:r>
          <a:r>
            <a:rPr lang="es-SV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cálculo de interes por inversiones en Bolsa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en ningún momento se deberá considerar como una oferta para comprar y/o vender títulos valores u otros instrumentos financieros. Ninguna información de este documento se considerará como asesoría en materia de inversiones. </a:t>
          </a:r>
          <a:endParaRPr lang="es-SV" sz="1000"/>
        </a:p>
      </xdr:txBody>
    </xdr:sp>
    <xdr:clientData/>
  </xdr:twoCellAnchor>
  <xdr:twoCellAnchor>
    <xdr:from>
      <xdr:col>0</xdr:col>
      <xdr:colOff>285750</xdr:colOff>
      <xdr:row>28</xdr:row>
      <xdr:rowOff>113078</xdr:rowOff>
    </xdr:from>
    <xdr:to>
      <xdr:col>5</xdr:col>
      <xdr:colOff>419100</xdr:colOff>
      <xdr:row>32</xdr:row>
      <xdr:rowOff>132128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" y="4646001"/>
          <a:ext cx="5359888" cy="76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="1">
              <a:solidFill>
                <a:schemeClr val="tx2"/>
              </a:solidFill>
              <a:latin typeface="Montserrat" panose="00000500000000000000" pitchFamily="50" charset="0"/>
            </a:rPr>
            <a:t>Para mayor información contáctenos</a:t>
          </a:r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 al 2121-1800 </a:t>
          </a:r>
        </a:p>
        <a:p>
          <a:pPr algn="ctr"/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ó escríbanos a atencionalcliente@sgbsal.com</a:t>
          </a:r>
          <a:endParaRPr lang="es-SV" sz="1100" b="1">
            <a:solidFill>
              <a:schemeClr val="tx2"/>
            </a:solidFill>
            <a:latin typeface="Montserrat" panose="00000500000000000000" pitchFamily="50" charset="0"/>
          </a:endParaRPr>
        </a:p>
      </xdr:txBody>
    </xdr:sp>
    <xdr:clientData/>
  </xdr:twoCellAnchor>
  <xdr:twoCellAnchor>
    <xdr:from>
      <xdr:col>5</xdr:col>
      <xdr:colOff>114298</xdr:colOff>
      <xdr:row>12</xdr:row>
      <xdr:rowOff>73511</xdr:rowOff>
    </xdr:from>
    <xdr:to>
      <xdr:col>7</xdr:col>
      <xdr:colOff>566615</xdr:colOff>
      <xdr:row>18</xdr:row>
      <xdr:rowOff>126997</xdr:rowOff>
    </xdr:to>
    <xdr:sp macro="" textlink="">
      <xdr:nvSpPr>
        <xdr:cNvPr id="8" name="7 Flecha izquierd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40836" y="2300896"/>
          <a:ext cx="2074010" cy="1294178"/>
        </a:xfrm>
        <a:prstGeom prst="leftArrow">
          <a:avLst/>
        </a:prstGeom>
        <a:solidFill>
          <a:srgbClr val="184994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900">
            <a:latin typeface="Montserrat Black" panose="00000A00000000000000" pitchFamily="50" charset="0"/>
          </a:endParaRPr>
        </a:p>
      </xdr:txBody>
    </xdr:sp>
    <xdr:clientData/>
  </xdr:twoCellAnchor>
  <xdr:twoCellAnchor>
    <xdr:from>
      <xdr:col>5</xdr:col>
      <xdr:colOff>297471</xdr:colOff>
      <xdr:row>14</xdr:row>
      <xdr:rowOff>114300</xdr:rowOff>
    </xdr:from>
    <xdr:to>
      <xdr:col>7</xdr:col>
      <xdr:colOff>654537</xdr:colOff>
      <xdr:row>17</xdr:row>
      <xdr:rowOff>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24009" y="2742223"/>
          <a:ext cx="1978759" cy="530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900" b="0">
              <a:solidFill>
                <a:schemeClr val="bg1"/>
              </a:solidFill>
              <a:latin typeface="Montserrat" panose="00000500000000000000" pitchFamily="50" charset="0"/>
            </a:rPr>
            <a:t>Introduzca valor nominal,</a:t>
          </a:r>
          <a:r>
            <a:rPr lang="es-SV" sz="900" b="0" baseline="0">
              <a:solidFill>
                <a:schemeClr val="bg1"/>
              </a:solidFill>
              <a:latin typeface="Montserrat" panose="00000500000000000000" pitchFamily="50" charset="0"/>
            </a:rPr>
            <a:t> interés y plazo de la inversión</a:t>
          </a:r>
          <a:endParaRPr lang="es-SV" sz="900" b="0">
            <a:solidFill>
              <a:schemeClr val="bg1"/>
            </a:solidFill>
            <a:latin typeface="Montserrat" panose="00000500000000000000" pitchFamily="50" charset="0"/>
          </a:endParaRPr>
        </a:p>
      </xdr:txBody>
    </xdr:sp>
    <xdr:clientData/>
  </xdr:twoCellAnchor>
  <xdr:twoCellAnchor editAs="oneCell">
    <xdr:from>
      <xdr:col>2</xdr:col>
      <xdr:colOff>332152</xdr:colOff>
      <xdr:row>1</xdr:row>
      <xdr:rowOff>19539</xdr:rowOff>
    </xdr:from>
    <xdr:to>
      <xdr:col>3</xdr:col>
      <xdr:colOff>371229</xdr:colOff>
      <xdr:row>5</xdr:row>
      <xdr:rowOff>50902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3BA2EC2-14DE-5418-F880-40ECDC3314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23945" r="14613" b="31384"/>
        <a:stretch/>
      </xdr:blipFill>
      <xdr:spPr>
        <a:xfrm>
          <a:off x="1914767" y="205154"/>
          <a:ext cx="2100385" cy="773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6</xdr:row>
      <xdr:rowOff>0</xdr:rowOff>
    </xdr:from>
    <xdr:to>
      <xdr:col>4</xdr:col>
      <xdr:colOff>752475</xdr:colOff>
      <xdr:row>10</xdr:row>
      <xdr:rowOff>190499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52475" y="1143000"/>
          <a:ext cx="4286250" cy="952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2000" b="0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CALCULA TUS INTERESES</a:t>
          </a:r>
        </a:p>
        <a:p>
          <a:pPr algn="ctr"/>
          <a:r>
            <a:rPr lang="es-SV" sz="2000" b="0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CERTIFICADOS</a:t>
          </a:r>
          <a:r>
            <a:rPr lang="es-SV" sz="2000" b="0" baseline="0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 DE INVERSIÓN</a:t>
          </a:r>
          <a:endParaRPr lang="es-SV" sz="2000" b="0">
            <a:solidFill>
              <a:srgbClr val="184994"/>
            </a:solidFill>
            <a:latin typeface="Montserrat Black" panose="00000A00000000000000" pitchFamily="50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0</xdr:col>
      <xdr:colOff>372696</xdr:colOff>
      <xdr:row>31</xdr:row>
      <xdr:rowOff>97448</xdr:rowOff>
    </xdr:from>
    <xdr:to>
      <xdr:col>5</xdr:col>
      <xdr:colOff>410796</xdr:colOff>
      <xdr:row>37</xdr:row>
      <xdr:rowOff>87924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72696" y="5216525"/>
          <a:ext cx="5264638" cy="1104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SV" sz="1000"/>
            <a:t>*Los</a:t>
          </a:r>
          <a:r>
            <a:rPr lang="es-SV" sz="1000" baseline="0"/>
            <a:t> intereses a recibir por el período del título corresponden a los inteses totales devengados al poseer el título hasta su vencimiento.</a:t>
          </a:r>
        </a:p>
        <a:p>
          <a:pPr algn="just"/>
          <a:r>
            <a:rPr lang="es-SV" sz="1000" baseline="0"/>
            <a:t>**Los intereses se pueden recibir de forma mensual, trimestral, semestral o anual, de acuerdo a las características de emisión del título.</a:t>
          </a:r>
          <a:endParaRPr lang="es-SV" sz="1000"/>
        </a:p>
      </xdr:txBody>
    </xdr:sp>
    <xdr:clientData/>
  </xdr:twoCellAnchor>
  <xdr:twoCellAnchor>
    <xdr:from>
      <xdr:col>0</xdr:col>
      <xdr:colOff>362682</xdr:colOff>
      <xdr:row>35</xdr:row>
      <xdr:rowOff>96472</xdr:rowOff>
    </xdr:from>
    <xdr:to>
      <xdr:col>5</xdr:col>
      <xdr:colOff>400782</xdr:colOff>
      <xdr:row>40</xdr:row>
      <xdr:rowOff>172672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2682" y="5958010"/>
          <a:ext cx="5264638" cy="10042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1000" b="1"/>
            <a:t>Nota de Responsabilidad: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"La información que contiene este documento, se ofrece con el único propósito de brindar un ejemplo del</a:t>
          </a:r>
          <a:r>
            <a:rPr lang="es-SV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cálculo de interes por inversiones en Bolsa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en ningún momento se deberá considerar como una oferta para comprar y/o vender títulos valores u otros instrumentos financieros. Ninguna información de este documento se considerará como asesoría en materia de inversiones. </a:t>
          </a:r>
          <a:endParaRPr lang="es-SV" sz="1000"/>
        </a:p>
      </xdr:txBody>
    </xdr:sp>
    <xdr:clientData/>
  </xdr:twoCellAnchor>
  <xdr:twoCellAnchor editAs="oneCell">
    <xdr:from>
      <xdr:col>2</xdr:col>
      <xdr:colOff>314374</xdr:colOff>
      <xdr:row>1</xdr:row>
      <xdr:rowOff>28722</xdr:rowOff>
    </xdr:from>
    <xdr:to>
      <xdr:col>3</xdr:col>
      <xdr:colOff>357359</xdr:colOff>
      <xdr:row>5</xdr:row>
      <xdr:rowOff>73762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A3ED244-E29A-4591-9A11-7448D83FFE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23945" r="14613" b="31384"/>
        <a:stretch/>
      </xdr:blipFill>
      <xdr:spPr>
        <a:xfrm>
          <a:off x="1896989" y="214337"/>
          <a:ext cx="2104293" cy="787502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28</xdr:row>
      <xdr:rowOff>83820</xdr:rowOff>
    </xdr:from>
    <xdr:to>
      <xdr:col>5</xdr:col>
      <xdr:colOff>437368</xdr:colOff>
      <xdr:row>32</xdr:row>
      <xdr:rowOff>113812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947924B4-55B7-4EC6-956E-52235B401976}"/>
            </a:ext>
          </a:extLst>
        </xdr:cNvPr>
        <xdr:cNvSpPr txBox="1"/>
      </xdr:nvSpPr>
      <xdr:spPr>
        <a:xfrm>
          <a:off x="304800" y="4358640"/>
          <a:ext cx="5359888" cy="76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="1">
              <a:solidFill>
                <a:schemeClr val="tx2"/>
              </a:solidFill>
              <a:latin typeface="Montserrat" panose="00000500000000000000" pitchFamily="50" charset="0"/>
            </a:rPr>
            <a:t>Para mayor información contáctenos</a:t>
          </a:r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 al 2121-1800 </a:t>
          </a:r>
        </a:p>
        <a:p>
          <a:pPr algn="ctr"/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ó escríbanos a atencionalcliente@sgbsal.com</a:t>
          </a:r>
          <a:endParaRPr lang="es-SV" sz="1100" b="1">
            <a:solidFill>
              <a:schemeClr val="tx2"/>
            </a:solidFill>
            <a:latin typeface="Montserrat" panose="00000500000000000000" pitchFamily="50" charset="0"/>
          </a:endParaRPr>
        </a:p>
      </xdr:txBody>
    </xdr:sp>
    <xdr:clientData/>
  </xdr:twoCellAnchor>
  <xdr:twoCellAnchor>
    <xdr:from>
      <xdr:col>5</xdr:col>
      <xdr:colOff>146540</xdr:colOff>
      <xdr:row>12</xdr:row>
      <xdr:rowOff>136769</xdr:rowOff>
    </xdr:from>
    <xdr:to>
      <xdr:col>7</xdr:col>
      <xdr:colOff>637934</xdr:colOff>
      <xdr:row>18</xdr:row>
      <xdr:rowOff>141409</xdr:rowOff>
    </xdr:to>
    <xdr:sp macro="" textlink="">
      <xdr:nvSpPr>
        <xdr:cNvPr id="11" name="7 Flecha izquierda">
          <a:extLst>
            <a:ext uri="{FF2B5EF4-FFF2-40B4-BE49-F238E27FC236}">
              <a16:creationId xmlns:a16="http://schemas.microsoft.com/office/drawing/2014/main" id="{B3CC8B7C-9CF4-4F9A-8C94-719108FB65A7}"/>
            </a:ext>
          </a:extLst>
        </xdr:cNvPr>
        <xdr:cNvSpPr/>
      </xdr:nvSpPr>
      <xdr:spPr>
        <a:xfrm>
          <a:off x="5373078" y="2364154"/>
          <a:ext cx="2074010" cy="1274640"/>
        </a:xfrm>
        <a:prstGeom prst="leftArrow">
          <a:avLst/>
        </a:prstGeom>
        <a:solidFill>
          <a:srgbClr val="184994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900">
            <a:latin typeface="Montserrat Black" panose="00000A00000000000000" pitchFamily="50" charset="0"/>
          </a:endParaRPr>
        </a:p>
      </xdr:txBody>
    </xdr:sp>
    <xdr:clientData/>
  </xdr:twoCellAnchor>
  <xdr:twoCellAnchor>
    <xdr:from>
      <xdr:col>5</xdr:col>
      <xdr:colOff>351694</xdr:colOff>
      <xdr:row>14</xdr:row>
      <xdr:rowOff>136769</xdr:rowOff>
    </xdr:from>
    <xdr:to>
      <xdr:col>7</xdr:col>
      <xdr:colOff>747837</xdr:colOff>
      <xdr:row>17</xdr:row>
      <xdr:rowOff>22469</xdr:rowOff>
    </xdr:to>
    <xdr:sp macro="" textlink="">
      <xdr:nvSpPr>
        <xdr:cNvPr id="12" name="8 CuadroTexto">
          <a:extLst>
            <a:ext uri="{FF2B5EF4-FFF2-40B4-BE49-F238E27FC236}">
              <a16:creationId xmlns:a16="http://schemas.microsoft.com/office/drawing/2014/main" id="{704EA91D-FA67-48DB-8C53-B8838EFD5207}"/>
            </a:ext>
          </a:extLst>
        </xdr:cNvPr>
        <xdr:cNvSpPr txBox="1"/>
      </xdr:nvSpPr>
      <xdr:spPr>
        <a:xfrm>
          <a:off x="5578232" y="2764692"/>
          <a:ext cx="1978759" cy="559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900" b="0">
              <a:solidFill>
                <a:schemeClr val="bg1"/>
              </a:solidFill>
              <a:latin typeface="Montserrat" panose="00000500000000000000" pitchFamily="50" charset="0"/>
            </a:rPr>
            <a:t>Introduzca valor nominal,</a:t>
          </a:r>
          <a:r>
            <a:rPr lang="es-SV" sz="900" b="0" baseline="0">
              <a:solidFill>
                <a:schemeClr val="bg1"/>
              </a:solidFill>
              <a:latin typeface="Montserrat" panose="00000500000000000000" pitchFamily="50" charset="0"/>
            </a:rPr>
            <a:t> interés y plazo de la inversión</a:t>
          </a:r>
          <a:endParaRPr lang="es-SV" sz="900" b="0">
            <a:solidFill>
              <a:schemeClr val="bg1"/>
            </a:solidFill>
            <a:latin typeface="Montserrat" panose="00000500000000000000" pitchFamily="50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6</xdr:row>
      <xdr:rowOff>0</xdr:rowOff>
    </xdr:from>
    <xdr:to>
      <xdr:col>4</xdr:col>
      <xdr:colOff>752475</xdr:colOff>
      <xdr:row>11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2475" y="1143000"/>
          <a:ext cx="42862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2400" b="1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CALCULA TUS INTERESES</a:t>
          </a:r>
        </a:p>
        <a:p>
          <a:pPr algn="ctr"/>
          <a:r>
            <a:rPr lang="es-SV" sz="2400" b="1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LETRAS DEL TESORO</a:t>
          </a:r>
        </a:p>
      </xdr:txBody>
    </xdr:sp>
    <xdr:clientData/>
  </xdr:twoCellAnchor>
  <xdr:twoCellAnchor>
    <xdr:from>
      <xdr:col>0</xdr:col>
      <xdr:colOff>568081</xdr:colOff>
      <xdr:row>31</xdr:row>
      <xdr:rowOff>97448</xdr:rowOff>
    </xdr:from>
    <xdr:to>
      <xdr:col>5</xdr:col>
      <xdr:colOff>606181</xdr:colOff>
      <xdr:row>37</xdr:row>
      <xdr:rowOff>87924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081" y="5030910"/>
          <a:ext cx="5264638" cy="1104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SV" sz="1000"/>
            <a:t>*Las</a:t>
          </a:r>
          <a:r>
            <a:rPr lang="es-SV" sz="1000" baseline="0"/>
            <a:t> Letras del Tesoro pagan los rendimientos al vencimiento del título.</a:t>
          </a:r>
        </a:p>
        <a:p>
          <a:pPr algn="just"/>
          <a:r>
            <a:rPr lang="es-SV" sz="1000" baseline="0"/>
            <a:t>**Los rendimientos mensuales estimados se presentan unicamente de forma ejemplificativa.</a:t>
          </a:r>
          <a:endParaRPr lang="es-SV" sz="1000"/>
        </a:p>
      </xdr:txBody>
    </xdr:sp>
    <xdr:clientData/>
  </xdr:twoCellAnchor>
  <xdr:twoCellAnchor>
    <xdr:from>
      <xdr:col>0</xdr:col>
      <xdr:colOff>577606</xdr:colOff>
      <xdr:row>34</xdr:row>
      <xdr:rowOff>9280</xdr:rowOff>
    </xdr:from>
    <xdr:to>
      <xdr:col>5</xdr:col>
      <xdr:colOff>615706</xdr:colOff>
      <xdr:row>39</xdr:row>
      <xdr:rowOff>85480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77606" y="5499588"/>
          <a:ext cx="5264638" cy="10042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1000" b="1"/>
            <a:t>Nota de Responsabilidad: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"La información que contiene este documento, se ofrece con el único propósito de brindar un ejemplo del</a:t>
          </a:r>
          <a:r>
            <a:rPr lang="es-SV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cálculo de interes por inversiones en Bolsa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en ningún momento se deberá considerar como una oferta para comprar y/o vender títulos valores u otros instrumentos financieros. Ninguna información de este documento se considerará como asesoría en materia de inversiones. </a:t>
          </a:r>
          <a:endParaRPr lang="es-SV" sz="1000"/>
        </a:p>
      </xdr:txBody>
    </xdr:sp>
    <xdr:clientData/>
  </xdr:twoCellAnchor>
  <xdr:twoCellAnchor editAs="oneCell">
    <xdr:from>
      <xdr:col>2</xdr:col>
      <xdr:colOff>342900</xdr:colOff>
      <xdr:row>1</xdr:row>
      <xdr:rowOff>70925</xdr:rowOff>
    </xdr:from>
    <xdr:to>
      <xdr:col>3</xdr:col>
      <xdr:colOff>389793</xdr:colOff>
      <xdr:row>5</xdr:row>
      <xdr:rowOff>129642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682C80B-5AEE-481B-A426-62EAD2E4E5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23945" r="14613" b="31384"/>
        <a:stretch/>
      </xdr:blipFill>
      <xdr:spPr>
        <a:xfrm>
          <a:off x="1925515" y="256540"/>
          <a:ext cx="2108201" cy="801179"/>
        </a:xfrm>
        <a:prstGeom prst="rect">
          <a:avLst/>
        </a:prstGeom>
      </xdr:spPr>
    </xdr:pic>
    <xdr:clientData/>
  </xdr:twoCellAnchor>
  <xdr:twoCellAnchor>
    <xdr:from>
      <xdr:col>0</xdr:col>
      <xdr:colOff>390769</xdr:colOff>
      <xdr:row>28</xdr:row>
      <xdr:rowOff>97691</xdr:rowOff>
    </xdr:from>
    <xdr:to>
      <xdr:col>5</xdr:col>
      <xdr:colOff>523337</xdr:colOff>
      <xdr:row>32</xdr:row>
      <xdr:rowOff>127683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9CA68361-0BE1-41DA-B096-79E7723AF4C1}"/>
            </a:ext>
          </a:extLst>
        </xdr:cNvPr>
        <xdr:cNvSpPr txBox="1"/>
      </xdr:nvSpPr>
      <xdr:spPr>
        <a:xfrm>
          <a:off x="390769" y="4698999"/>
          <a:ext cx="5359106" cy="772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="1">
              <a:solidFill>
                <a:schemeClr val="tx2"/>
              </a:solidFill>
              <a:latin typeface="Montserrat" panose="00000500000000000000" pitchFamily="50" charset="0"/>
            </a:rPr>
            <a:t>Para mayor información contáctenos</a:t>
          </a:r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 al 2121-1800 </a:t>
          </a:r>
        </a:p>
        <a:p>
          <a:pPr algn="ctr"/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ó escríbanos a atencionalcliente@sgbsal.com</a:t>
          </a:r>
          <a:endParaRPr lang="es-SV" sz="1100" b="1">
            <a:solidFill>
              <a:schemeClr val="tx2"/>
            </a:solidFill>
            <a:latin typeface="Montserrat" panose="00000500000000000000" pitchFamily="50" charset="0"/>
          </a:endParaRPr>
        </a:p>
      </xdr:txBody>
    </xdr:sp>
    <xdr:clientData/>
  </xdr:twoCellAnchor>
  <xdr:twoCellAnchor>
    <xdr:from>
      <xdr:col>5</xdr:col>
      <xdr:colOff>185615</xdr:colOff>
      <xdr:row>12</xdr:row>
      <xdr:rowOff>156307</xdr:rowOff>
    </xdr:from>
    <xdr:to>
      <xdr:col>9</xdr:col>
      <xdr:colOff>608625</xdr:colOff>
      <xdr:row>18</xdr:row>
      <xdr:rowOff>63255</xdr:rowOff>
    </xdr:to>
    <xdr:sp macro="" textlink="">
      <xdr:nvSpPr>
        <xdr:cNvPr id="11" name="7 Flecha izquierda">
          <a:extLst>
            <a:ext uri="{FF2B5EF4-FFF2-40B4-BE49-F238E27FC236}">
              <a16:creationId xmlns:a16="http://schemas.microsoft.com/office/drawing/2014/main" id="{7EBF039F-3AF6-4310-9535-30038B69BB80}"/>
            </a:ext>
          </a:extLst>
        </xdr:cNvPr>
        <xdr:cNvSpPr/>
      </xdr:nvSpPr>
      <xdr:spPr>
        <a:xfrm>
          <a:off x="5412153" y="2266461"/>
          <a:ext cx="2074010" cy="1274640"/>
        </a:xfrm>
        <a:prstGeom prst="leftArrow">
          <a:avLst/>
        </a:prstGeom>
        <a:solidFill>
          <a:srgbClr val="184994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900">
            <a:latin typeface="Montserrat Black" panose="00000A00000000000000" pitchFamily="50" charset="0"/>
          </a:endParaRPr>
        </a:p>
      </xdr:txBody>
    </xdr:sp>
    <xdr:clientData/>
  </xdr:twoCellAnchor>
  <xdr:twoCellAnchor>
    <xdr:from>
      <xdr:col>5</xdr:col>
      <xdr:colOff>449383</xdr:colOff>
      <xdr:row>14</xdr:row>
      <xdr:rowOff>39078</xdr:rowOff>
    </xdr:from>
    <xdr:to>
      <xdr:col>9</xdr:col>
      <xdr:colOff>777142</xdr:colOff>
      <xdr:row>17</xdr:row>
      <xdr:rowOff>0</xdr:rowOff>
    </xdr:to>
    <xdr:sp macro="" textlink="">
      <xdr:nvSpPr>
        <xdr:cNvPr id="12" name="8 CuadroTexto">
          <a:extLst>
            <a:ext uri="{FF2B5EF4-FFF2-40B4-BE49-F238E27FC236}">
              <a16:creationId xmlns:a16="http://schemas.microsoft.com/office/drawing/2014/main" id="{3ACCD16D-F298-4393-B8EB-DE90FA1A4104}"/>
            </a:ext>
          </a:extLst>
        </xdr:cNvPr>
        <xdr:cNvSpPr txBox="1"/>
      </xdr:nvSpPr>
      <xdr:spPr>
        <a:xfrm>
          <a:off x="5675921" y="2618155"/>
          <a:ext cx="1978759" cy="634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900" b="0">
              <a:solidFill>
                <a:schemeClr val="bg1"/>
              </a:solidFill>
              <a:latin typeface="Montserrat" panose="00000500000000000000" pitchFamily="50" charset="0"/>
            </a:rPr>
            <a:t>Introduzca valor nominal,</a:t>
          </a:r>
          <a:r>
            <a:rPr lang="es-SV" sz="900" b="0" baseline="0">
              <a:solidFill>
                <a:schemeClr val="bg1"/>
              </a:solidFill>
              <a:latin typeface="Montserrat" panose="00000500000000000000" pitchFamily="50" charset="0"/>
            </a:rPr>
            <a:t> rendimiento y plazo de la inversión</a:t>
          </a:r>
          <a:endParaRPr lang="es-SV" sz="900" b="0">
            <a:solidFill>
              <a:schemeClr val="bg1"/>
            </a:solidFill>
            <a:latin typeface="Montserrat" panose="00000500000000000000" pitchFamily="50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180974</xdr:rowOff>
    </xdr:from>
    <xdr:to>
      <xdr:col>4</xdr:col>
      <xdr:colOff>752475</xdr:colOff>
      <xdr:row>10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2475" y="1133474"/>
          <a:ext cx="4286250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2400" b="1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CALCULA TUS INTERESES</a:t>
          </a:r>
        </a:p>
        <a:p>
          <a:pPr algn="ctr"/>
          <a:r>
            <a:rPr lang="es-SV" sz="2400" b="1">
              <a:solidFill>
                <a:srgbClr val="184994"/>
              </a:solidFill>
              <a:latin typeface="Montserrat Black" panose="00000A00000000000000" pitchFamily="50" charset="0"/>
              <a:ea typeface="Verdana" pitchFamily="34" charset="0"/>
              <a:cs typeface="Verdana" pitchFamily="34" charset="0"/>
            </a:rPr>
            <a:t>EUROBONOS</a:t>
          </a:r>
        </a:p>
      </xdr:txBody>
    </xdr:sp>
    <xdr:clientData/>
  </xdr:twoCellAnchor>
  <xdr:twoCellAnchor>
    <xdr:from>
      <xdr:col>0</xdr:col>
      <xdr:colOff>460619</xdr:colOff>
      <xdr:row>34</xdr:row>
      <xdr:rowOff>29064</xdr:rowOff>
    </xdr:from>
    <xdr:to>
      <xdr:col>5</xdr:col>
      <xdr:colOff>498719</xdr:colOff>
      <xdr:row>40</xdr:row>
      <xdr:rowOff>19539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60619" y="5167679"/>
          <a:ext cx="5264638" cy="1104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SV" sz="1000"/>
            <a:t>*Los</a:t>
          </a:r>
          <a:r>
            <a:rPr lang="es-SV" sz="1000" baseline="0"/>
            <a:t> intereses a recibir por el período del título corresponden a los inteses totales devengados al poseer el título hasta su vencimiento.</a:t>
          </a:r>
        </a:p>
        <a:p>
          <a:pPr algn="just"/>
          <a:r>
            <a:rPr lang="es-SV" sz="1000" baseline="0"/>
            <a:t>**Los intereses de los eurobonos se reciben de forma semestral.</a:t>
          </a:r>
          <a:endParaRPr lang="es-SV" sz="1000"/>
        </a:p>
      </xdr:txBody>
    </xdr:sp>
    <xdr:clientData/>
  </xdr:twoCellAnchor>
  <xdr:twoCellAnchor>
    <xdr:from>
      <xdr:col>0</xdr:col>
      <xdr:colOff>431068</xdr:colOff>
      <xdr:row>37</xdr:row>
      <xdr:rowOff>76932</xdr:rowOff>
    </xdr:from>
    <xdr:to>
      <xdr:col>5</xdr:col>
      <xdr:colOff>469168</xdr:colOff>
      <xdr:row>42</xdr:row>
      <xdr:rowOff>153133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31068" y="5772394"/>
          <a:ext cx="5264638" cy="10042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1000" b="1"/>
            <a:t>Nota de Responsabilidad: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"La información que contiene este documento, se ofrece con el único propósito de brindar un ejemplo del</a:t>
          </a:r>
          <a:r>
            <a:rPr lang="es-SV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cálculo de interes por inversiones en Bolsa </a:t>
          </a:r>
          <a:r>
            <a:rPr lang="es-SV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en ningún momento se deberá considerar como una oferta para comprar y/o vender títulos valores u otros instrumentos financieros. Ninguna información de este documento se considerará como asesoría en materia de inversiones. </a:t>
          </a:r>
          <a:endParaRPr lang="es-SV" sz="1000"/>
        </a:p>
      </xdr:txBody>
    </xdr:sp>
    <xdr:clientData/>
  </xdr:twoCellAnchor>
  <xdr:twoCellAnchor editAs="oneCell">
    <xdr:from>
      <xdr:col>2</xdr:col>
      <xdr:colOff>297180</xdr:colOff>
      <xdr:row>0</xdr:row>
      <xdr:rowOff>144780</xdr:rowOff>
    </xdr:from>
    <xdr:to>
      <xdr:col>3</xdr:col>
      <xdr:colOff>347981</xdr:colOff>
      <xdr:row>5</xdr:row>
      <xdr:rowOff>31559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ECBF3B0-E507-436F-9BC0-F8582AAFCE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23945" r="14613" b="31384"/>
        <a:stretch/>
      </xdr:blipFill>
      <xdr:spPr>
        <a:xfrm>
          <a:off x="1882140" y="144780"/>
          <a:ext cx="2108201" cy="801179"/>
        </a:xfrm>
        <a:prstGeom prst="rect">
          <a:avLst/>
        </a:prstGeom>
      </xdr:spPr>
    </xdr:pic>
    <xdr:clientData/>
  </xdr:twoCellAnchor>
  <xdr:twoCellAnchor>
    <xdr:from>
      <xdr:col>0</xdr:col>
      <xdr:colOff>275004</xdr:colOff>
      <xdr:row>30</xdr:row>
      <xdr:rowOff>107217</xdr:rowOff>
    </xdr:from>
    <xdr:to>
      <xdr:col>5</xdr:col>
      <xdr:colOff>407572</xdr:colOff>
      <xdr:row>34</xdr:row>
      <xdr:rowOff>137210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D9C59EE-9444-4F7E-895D-8E725F6516B3}"/>
            </a:ext>
          </a:extLst>
        </xdr:cNvPr>
        <xdr:cNvSpPr txBox="1"/>
      </xdr:nvSpPr>
      <xdr:spPr>
        <a:xfrm>
          <a:off x="275004" y="4503371"/>
          <a:ext cx="5359106" cy="77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="1">
              <a:solidFill>
                <a:schemeClr val="tx2"/>
              </a:solidFill>
              <a:latin typeface="Montserrat" panose="00000500000000000000" pitchFamily="50" charset="0"/>
            </a:rPr>
            <a:t>Para mayor información contáctenos</a:t>
          </a:r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 al 2121-1800 </a:t>
          </a:r>
        </a:p>
        <a:p>
          <a:pPr algn="ctr"/>
          <a:r>
            <a:rPr lang="es-SV" sz="1100" b="1" baseline="0">
              <a:solidFill>
                <a:schemeClr val="tx2"/>
              </a:solidFill>
              <a:latin typeface="Montserrat" panose="00000500000000000000" pitchFamily="50" charset="0"/>
            </a:rPr>
            <a:t>ó escríbanos a atencionalcliente@sgbsal.com</a:t>
          </a:r>
          <a:endParaRPr lang="es-SV" sz="1100" b="1">
            <a:solidFill>
              <a:schemeClr val="tx2"/>
            </a:solidFill>
            <a:latin typeface="Montserrat" panose="00000500000000000000" pitchFamily="50" charset="0"/>
          </a:endParaRPr>
        </a:p>
      </xdr:txBody>
    </xdr:sp>
    <xdr:clientData/>
  </xdr:twoCellAnchor>
  <xdr:twoCellAnchor>
    <xdr:from>
      <xdr:col>5</xdr:col>
      <xdr:colOff>195385</xdr:colOff>
      <xdr:row>11</xdr:row>
      <xdr:rowOff>214923</xdr:rowOff>
    </xdr:from>
    <xdr:to>
      <xdr:col>7</xdr:col>
      <xdr:colOff>647702</xdr:colOff>
      <xdr:row>18</xdr:row>
      <xdr:rowOff>63255</xdr:rowOff>
    </xdr:to>
    <xdr:sp macro="" textlink="">
      <xdr:nvSpPr>
        <xdr:cNvPr id="12" name="7 Flecha izquierda">
          <a:extLst>
            <a:ext uri="{FF2B5EF4-FFF2-40B4-BE49-F238E27FC236}">
              <a16:creationId xmlns:a16="http://schemas.microsoft.com/office/drawing/2014/main" id="{5CC01233-B2BB-4BE8-B457-5728A84BB8AA}"/>
            </a:ext>
          </a:extLst>
        </xdr:cNvPr>
        <xdr:cNvSpPr/>
      </xdr:nvSpPr>
      <xdr:spPr>
        <a:xfrm>
          <a:off x="5421923" y="2256692"/>
          <a:ext cx="2074010" cy="1274640"/>
        </a:xfrm>
        <a:prstGeom prst="leftArrow">
          <a:avLst/>
        </a:prstGeom>
        <a:solidFill>
          <a:srgbClr val="184994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900">
            <a:latin typeface="Montserrat Black" panose="00000A00000000000000" pitchFamily="50" charset="0"/>
          </a:endParaRPr>
        </a:p>
      </xdr:txBody>
    </xdr:sp>
    <xdr:clientData/>
  </xdr:twoCellAnchor>
  <xdr:twoCellAnchor>
    <xdr:from>
      <xdr:col>5</xdr:col>
      <xdr:colOff>378558</xdr:colOff>
      <xdr:row>13</xdr:row>
      <xdr:rowOff>79865</xdr:rowOff>
    </xdr:from>
    <xdr:to>
      <xdr:col>7</xdr:col>
      <xdr:colOff>735624</xdr:colOff>
      <xdr:row>16</xdr:row>
      <xdr:rowOff>190258</xdr:rowOff>
    </xdr:to>
    <xdr:sp macro="" textlink="">
      <xdr:nvSpPr>
        <xdr:cNvPr id="13" name="8 CuadroTexto">
          <a:extLst>
            <a:ext uri="{FF2B5EF4-FFF2-40B4-BE49-F238E27FC236}">
              <a16:creationId xmlns:a16="http://schemas.microsoft.com/office/drawing/2014/main" id="{42A8C195-D0BB-490F-ABB8-DC788DAFDAFC}"/>
            </a:ext>
          </a:extLst>
        </xdr:cNvPr>
        <xdr:cNvSpPr txBox="1"/>
      </xdr:nvSpPr>
      <xdr:spPr>
        <a:xfrm>
          <a:off x="5605096" y="2649173"/>
          <a:ext cx="1978759" cy="559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900" b="0">
              <a:solidFill>
                <a:schemeClr val="bg1"/>
              </a:solidFill>
              <a:latin typeface="Montserrat" panose="00000500000000000000" pitchFamily="50" charset="0"/>
            </a:rPr>
            <a:t>Introduzca valor nominal,</a:t>
          </a:r>
          <a:r>
            <a:rPr lang="es-SV" sz="900" b="0" baseline="0">
              <a:solidFill>
                <a:schemeClr val="bg1"/>
              </a:solidFill>
              <a:latin typeface="Montserrat" panose="00000500000000000000" pitchFamily="50" charset="0"/>
            </a:rPr>
            <a:t> interés y plazo de la inversión</a:t>
          </a:r>
          <a:endParaRPr lang="es-SV" sz="900" b="0">
            <a:solidFill>
              <a:schemeClr val="bg1"/>
            </a:solidFill>
            <a:latin typeface="Montserrat" panose="000005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1:J29"/>
  <sheetViews>
    <sheetView showGridLines="0" zoomScale="78" zoomScaleNormal="78" workbookViewId="0">
      <selection activeCell="D27" sqref="D27:E28"/>
    </sheetView>
  </sheetViews>
  <sheetFormatPr baseColWidth="10" defaultRowHeight="14.4" x14ac:dyDescent="0.3"/>
  <cols>
    <col min="3" max="3" width="30" customWidth="1"/>
    <col min="7" max="7" width="12.109375" bestFit="1" customWidth="1"/>
  </cols>
  <sheetData>
    <row r="11" spans="2:7" ht="2.4" customHeight="1" x14ac:dyDescent="0.3"/>
    <row r="13" spans="2:7" ht="20.399999999999999" customHeight="1" x14ac:dyDescent="0.4">
      <c r="B13" s="20" t="s">
        <v>6</v>
      </c>
      <c r="C13" s="20"/>
      <c r="D13" s="20"/>
      <c r="E13" s="20"/>
    </row>
    <row r="14" spans="2:7" ht="7.2" customHeight="1" x14ac:dyDescent="0.3">
      <c r="C14" s="2"/>
      <c r="D14" s="2"/>
    </row>
    <row r="15" spans="2:7" ht="17.399999999999999" thickBot="1" x14ac:dyDescent="0.45">
      <c r="B15" s="29" t="s">
        <v>0</v>
      </c>
      <c r="C15" s="29"/>
      <c r="D15" s="42">
        <v>50000</v>
      </c>
      <c r="E15" s="42"/>
    </row>
    <row r="16" spans="2:7" ht="17.399999999999999" thickBot="1" x14ac:dyDescent="0.45">
      <c r="B16" s="30" t="s">
        <v>1</v>
      </c>
      <c r="C16" s="30"/>
      <c r="D16" s="43">
        <v>6.5000000000000002E-2</v>
      </c>
      <c r="E16" s="43"/>
      <c r="G16" s="2"/>
    </row>
    <row r="17" spans="2:10" ht="17.399999999999999" thickBot="1" x14ac:dyDescent="0.45">
      <c r="B17" s="31" t="s">
        <v>2</v>
      </c>
      <c r="C17" s="31"/>
      <c r="D17" s="44">
        <v>365</v>
      </c>
      <c r="E17" s="44"/>
      <c r="G17" s="9"/>
    </row>
    <row r="18" spans="2:10" ht="15" thickBot="1" x14ac:dyDescent="0.35">
      <c r="D18" s="32"/>
      <c r="E18" s="32"/>
    </row>
    <row r="19" spans="2:10" x14ac:dyDescent="0.3">
      <c r="B19" s="59" t="s">
        <v>19</v>
      </c>
      <c r="C19" s="60"/>
      <c r="D19" s="33">
        <f>+D15*D16*D17/365</f>
        <v>3250</v>
      </c>
      <c r="E19" s="35"/>
      <c r="J19" s="10"/>
    </row>
    <row r="20" spans="2:10" ht="21" customHeight="1" thickBot="1" x14ac:dyDescent="0.35">
      <c r="B20" s="61"/>
      <c r="C20" s="62"/>
      <c r="D20" s="34"/>
      <c r="E20" s="36"/>
    </row>
    <row r="21" spans="2:10" ht="10.199999999999999" customHeight="1" thickBot="1" x14ac:dyDescent="0.45">
      <c r="B21" s="25"/>
      <c r="C21" s="25"/>
      <c r="D21" s="25"/>
      <c r="E21" s="25"/>
      <c r="G21" s="1"/>
      <c r="J21" s="10"/>
    </row>
    <row r="22" spans="2:10" ht="16.8" hidden="1" x14ac:dyDescent="0.4">
      <c r="B22" s="26" t="s">
        <v>5</v>
      </c>
      <c r="C22" s="26"/>
      <c r="D22" s="26"/>
      <c r="E22" s="26"/>
    </row>
    <row r="23" spans="2:10" ht="16.8" hidden="1" x14ac:dyDescent="0.4">
      <c r="B23" s="25"/>
      <c r="C23" s="25"/>
      <c r="D23" s="25"/>
      <c r="E23" s="25"/>
    </row>
    <row r="24" spans="2:10" ht="17.399999999999999" hidden="1" thickBot="1" x14ac:dyDescent="0.45">
      <c r="B24" s="21" t="s">
        <v>3</v>
      </c>
      <c r="C24" s="21"/>
      <c r="D24" s="27">
        <f>+IF($D$17&gt;365,IF($D$15*0.4%&gt;113, $D$15*0.4%,113),IF($D$15*0.4%*$D$17/365&gt;113,$D$15*0.4%*$D$17/365,113))</f>
        <v>200</v>
      </c>
      <c r="E24" s="27"/>
      <c r="F24" s="1"/>
      <c r="G24" s="1"/>
    </row>
    <row r="25" spans="2:10" ht="17.399999999999999" hidden="1" thickBot="1" x14ac:dyDescent="0.45">
      <c r="B25" s="22" t="s">
        <v>4</v>
      </c>
      <c r="C25" s="22"/>
      <c r="D25" s="27">
        <f>+IF(D17&gt;365,D15*0.070625%,D15*0.070625%*D17/365)</f>
        <v>35.3125</v>
      </c>
      <c r="E25" s="27"/>
    </row>
    <row r="26" spans="2:10" ht="17.399999999999999" hidden="1" thickBot="1" x14ac:dyDescent="0.45">
      <c r="B26" s="25"/>
      <c r="C26" s="25"/>
      <c r="D26" s="25"/>
      <c r="E26" s="25"/>
    </row>
    <row r="27" spans="2:10" ht="15" customHeight="1" x14ac:dyDescent="0.3">
      <c r="B27" s="59" t="s">
        <v>15</v>
      </c>
      <c r="C27" s="60"/>
      <c r="D27" s="37">
        <f>+(D19/D17)*30</f>
        <v>267.12328767123284</v>
      </c>
      <c r="E27" s="39"/>
      <c r="G27" s="1"/>
    </row>
    <row r="28" spans="2:10" ht="21" customHeight="1" thickBot="1" x14ac:dyDescent="0.35">
      <c r="B28" s="61"/>
      <c r="C28" s="62"/>
      <c r="D28" s="40"/>
      <c r="E28" s="41"/>
      <c r="G28" s="11"/>
    </row>
    <row r="29" spans="2:10" x14ac:dyDescent="0.3">
      <c r="D29" s="32"/>
      <c r="E29" s="38"/>
      <c r="G29" s="11"/>
    </row>
  </sheetData>
  <mergeCells count="16">
    <mergeCell ref="B17:C17"/>
    <mergeCell ref="D17:E17"/>
    <mergeCell ref="B19:C20"/>
    <mergeCell ref="D19:E20"/>
    <mergeCell ref="B22:E22"/>
    <mergeCell ref="B13:E13"/>
    <mergeCell ref="B15:C15"/>
    <mergeCell ref="D15:E15"/>
    <mergeCell ref="B16:C16"/>
    <mergeCell ref="D16:E16"/>
    <mergeCell ref="B25:C25"/>
    <mergeCell ref="D24:E24"/>
    <mergeCell ref="D25:E25"/>
    <mergeCell ref="B27:C28"/>
    <mergeCell ref="D27:E28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2:G28"/>
  <sheetViews>
    <sheetView showGridLines="0" zoomScale="78" zoomScaleNormal="78" workbookViewId="0">
      <selection activeCell="B27" sqref="B27:C28"/>
    </sheetView>
  </sheetViews>
  <sheetFormatPr baseColWidth="10" defaultRowHeight="14.4" x14ac:dyDescent="0.3"/>
  <cols>
    <col min="3" max="3" width="30" customWidth="1"/>
  </cols>
  <sheetData>
    <row r="12" spans="2:5" ht="10.8" customHeight="1" x14ac:dyDescent="0.3"/>
    <row r="13" spans="2:5" ht="16.8" x14ac:dyDescent="0.4">
      <c r="B13" s="20" t="s">
        <v>6</v>
      </c>
      <c r="C13" s="20"/>
      <c r="D13" s="20"/>
      <c r="E13" s="20"/>
    </row>
    <row r="14" spans="2:5" x14ac:dyDescent="0.3">
      <c r="C14" s="2"/>
      <c r="D14" s="2"/>
    </row>
    <row r="15" spans="2:5" ht="17.399999999999999" thickBot="1" x14ac:dyDescent="0.45">
      <c r="B15" s="54" t="s">
        <v>0</v>
      </c>
      <c r="C15" s="54"/>
      <c r="D15" s="45">
        <v>50000</v>
      </c>
      <c r="E15" s="45"/>
    </row>
    <row r="16" spans="2:5" ht="17.399999999999999" thickBot="1" x14ac:dyDescent="0.45">
      <c r="B16" s="55" t="s">
        <v>1</v>
      </c>
      <c r="C16" s="55"/>
      <c r="D16" s="46">
        <v>0.05</v>
      </c>
      <c r="E16" s="46"/>
    </row>
    <row r="17" spans="2:7" ht="17.399999999999999" thickBot="1" x14ac:dyDescent="0.45">
      <c r="B17" s="56" t="s">
        <v>2</v>
      </c>
      <c r="C17" s="56"/>
      <c r="D17" s="47">
        <v>180</v>
      </c>
      <c r="E17" s="47"/>
    </row>
    <row r="18" spans="2:7" ht="15" thickBot="1" x14ac:dyDescent="0.35"/>
    <row r="19" spans="2:7" ht="15" customHeight="1" thickBot="1" x14ac:dyDescent="0.35">
      <c r="B19" s="63" t="s">
        <v>19</v>
      </c>
      <c r="C19" s="64"/>
      <c r="D19" s="48">
        <f>+D15*D16*D17/365</f>
        <v>1232.8767123287671</v>
      </c>
      <c r="E19" s="48"/>
    </row>
    <row r="20" spans="2:7" ht="21" customHeight="1" thickBot="1" x14ac:dyDescent="0.35">
      <c r="B20" s="65"/>
      <c r="C20" s="66"/>
      <c r="D20" s="48"/>
      <c r="E20" s="48"/>
    </row>
    <row r="21" spans="2:7" ht="8.4" customHeight="1" thickBot="1" x14ac:dyDescent="0.35"/>
    <row r="22" spans="2:7" hidden="1" x14ac:dyDescent="0.3">
      <c r="B22" s="19" t="s">
        <v>5</v>
      </c>
      <c r="C22" s="19"/>
      <c r="D22" s="19"/>
      <c r="E22" s="19"/>
    </row>
    <row r="23" spans="2:7" hidden="1" x14ac:dyDescent="0.3"/>
    <row r="24" spans="2:7" ht="15" hidden="1" thickBot="1" x14ac:dyDescent="0.35">
      <c r="B24" s="18" t="s">
        <v>3</v>
      </c>
      <c r="C24" s="18"/>
      <c r="D24" s="17">
        <f>+IF($D$17&gt;365,IF($D$15*0.4%&gt;113, $D$15*0.4%,113),IF($D$15*0.4%*$D$17/365&gt;113,$D$15*0.4%*$D$17/365,113))</f>
        <v>113</v>
      </c>
      <c r="E24" s="17"/>
      <c r="F24" s="1"/>
      <c r="G24" s="4"/>
    </row>
    <row r="25" spans="2:7" ht="15" hidden="1" thickBot="1" x14ac:dyDescent="0.35">
      <c r="B25" s="16" t="s">
        <v>4</v>
      </c>
      <c r="C25" s="16"/>
      <c r="D25" s="17">
        <f>+IF(D17&gt;365,D15*0.070625%,D15*0.070625%*D17/365)</f>
        <v>17.414383561643834</v>
      </c>
      <c r="E25" s="17"/>
    </row>
    <row r="26" spans="2:7" ht="15" hidden="1" thickBot="1" x14ac:dyDescent="0.35"/>
    <row r="27" spans="2:7" ht="15" customHeight="1" thickBot="1" x14ac:dyDescent="0.35">
      <c r="B27" s="59" t="s">
        <v>15</v>
      </c>
      <c r="C27" s="60"/>
      <c r="D27" s="49">
        <f>+(D19/D17)*30</f>
        <v>205.47945205479451</v>
      </c>
      <c r="E27" s="49"/>
    </row>
    <row r="28" spans="2:7" ht="21" customHeight="1" thickBot="1" x14ac:dyDescent="0.35">
      <c r="B28" s="61"/>
      <c r="C28" s="62"/>
      <c r="D28" s="49"/>
      <c r="E28" s="49"/>
    </row>
  </sheetData>
  <mergeCells count="16">
    <mergeCell ref="B17:C17"/>
    <mergeCell ref="D17:E17"/>
    <mergeCell ref="B13:E13"/>
    <mergeCell ref="B15:C15"/>
    <mergeCell ref="D15:E15"/>
    <mergeCell ref="B16:C16"/>
    <mergeCell ref="D16:E16"/>
    <mergeCell ref="B27:C28"/>
    <mergeCell ref="D27:E28"/>
    <mergeCell ref="B19:C20"/>
    <mergeCell ref="D19:E20"/>
    <mergeCell ref="B22:E22"/>
    <mergeCell ref="B24:C24"/>
    <mergeCell ref="D24:E24"/>
    <mergeCell ref="B25:C25"/>
    <mergeCell ref="D25:E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2:H28"/>
  <sheetViews>
    <sheetView showGridLines="0" zoomScale="78" zoomScaleNormal="78" workbookViewId="0">
      <selection activeCell="D19" sqref="D19:E20"/>
    </sheetView>
  </sheetViews>
  <sheetFormatPr baseColWidth="10" defaultRowHeight="14.4" x14ac:dyDescent="0.3"/>
  <cols>
    <col min="3" max="3" width="30" customWidth="1"/>
    <col min="7" max="8" width="0" hidden="1" customWidth="1"/>
    <col min="9" max="9" width="12.5546875" bestFit="1" customWidth="1"/>
  </cols>
  <sheetData>
    <row r="12" spans="2:8" ht="5.4" customHeight="1" x14ac:dyDescent="0.3"/>
    <row r="13" spans="2:8" ht="19.8" customHeight="1" x14ac:dyDescent="0.3">
      <c r="B13" s="58" t="s">
        <v>6</v>
      </c>
      <c r="C13" s="58"/>
      <c r="D13" s="58"/>
      <c r="E13" s="58"/>
      <c r="H13" s="5"/>
    </row>
    <row r="14" spans="2:8" ht="16.8" x14ac:dyDescent="0.4">
      <c r="B14" s="25"/>
      <c r="C14" s="50"/>
      <c r="D14" s="50"/>
      <c r="E14" s="25"/>
    </row>
    <row r="15" spans="2:8" ht="17.399999999999999" thickBot="1" x14ac:dyDescent="0.45">
      <c r="B15" s="54" t="s">
        <v>0</v>
      </c>
      <c r="C15" s="54"/>
      <c r="D15" s="45">
        <v>50000</v>
      </c>
      <c r="E15" s="45"/>
      <c r="G15" s="12" t="s">
        <v>9</v>
      </c>
      <c r="H15" s="12">
        <f>+(1-(F24+F25)*D17/36000)*(1-(D16/(1+D16*D17/36000))*D17/36000)*100</f>
        <v>93.240093240093231</v>
      </c>
    </row>
    <row r="16" spans="2:8" ht="17.399999999999999" thickBot="1" x14ac:dyDescent="0.45">
      <c r="B16" s="55" t="s">
        <v>7</v>
      </c>
      <c r="C16" s="55"/>
      <c r="D16" s="57">
        <v>7.25</v>
      </c>
      <c r="E16" s="57"/>
      <c r="G16" s="12" t="s">
        <v>10</v>
      </c>
      <c r="H16" s="13">
        <f>+D15</f>
        <v>50000</v>
      </c>
    </row>
    <row r="17" spans="2:8" ht="17.399999999999999" thickBot="1" x14ac:dyDescent="0.45">
      <c r="B17" s="56" t="s">
        <v>2</v>
      </c>
      <c r="C17" s="56"/>
      <c r="D17" s="47">
        <v>360</v>
      </c>
      <c r="E17" s="47"/>
      <c r="G17" s="14" t="s">
        <v>11</v>
      </c>
      <c r="H17" s="15">
        <f>+H16*H15%</f>
        <v>46620.046620046618</v>
      </c>
    </row>
    <row r="18" spans="2:8" ht="17.399999999999999" thickBot="1" x14ac:dyDescent="0.45">
      <c r="B18" s="25"/>
      <c r="C18" s="25"/>
      <c r="D18" s="25"/>
      <c r="E18" s="25"/>
      <c r="G18" s="12" t="s">
        <v>12</v>
      </c>
      <c r="H18" s="13">
        <f>+H16-H17</f>
        <v>3379.953379953382</v>
      </c>
    </row>
    <row r="19" spans="2:8" ht="15" thickBot="1" x14ac:dyDescent="0.35">
      <c r="B19" s="63" t="s">
        <v>17</v>
      </c>
      <c r="C19" s="64"/>
      <c r="D19" s="51">
        <f>+H18</f>
        <v>3379.953379953382</v>
      </c>
      <c r="E19" s="51"/>
      <c r="G19" s="12"/>
      <c r="H19" s="12"/>
    </row>
    <row r="20" spans="2:8" ht="19.8" customHeight="1" thickBot="1" x14ac:dyDescent="0.35">
      <c r="B20" s="65"/>
      <c r="C20" s="66"/>
      <c r="D20" s="51"/>
      <c r="E20" s="51"/>
      <c r="G20" s="12" t="s">
        <v>8</v>
      </c>
      <c r="H20" s="12"/>
    </row>
    <row r="21" spans="2:8" ht="9.6" customHeight="1" thickBot="1" x14ac:dyDescent="0.45">
      <c r="B21" s="25"/>
      <c r="C21" s="25"/>
      <c r="D21" s="25"/>
      <c r="E21" s="25"/>
    </row>
    <row r="22" spans="2:8" ht="17.399999999999999" hidden="1" thickBot="1" x14ac:dyDescent="0.45">
      <c r="B22" s="26" t="s">
        <v>5</v>
      </c>
      <c r="C22" s="26"/>
      <c r="D22" s="26"/>
      <c r="E22" s="26"/>
    </row>
    <row r="23" spans="2:8" ht="16.8" hidden="1" x14ac:dyDescent="0.4">
      <c r="B23" s="25"/>
      <c r="C23" s="25"/>
      <c r="D23" s="25"/>
      <c r="E23" s="25"/>
      <c r="F23" s="7"/>
    </row>
    <row r="24" spans="2:8" ht="17.399999999999999" hidden="1" thickBot="1" x14ac:dyDescent="0.45">
      <c r="B24" s="21" t="s">
        <v>3</v>
      </c>
      <c r="C24" s="21"/>
      <c r="D24" s="27">
        <f>+IF(H17*0.4%*(D17/360)&gt;113, H17*0.4%*D17/360,113)</f>
        <v>186.48018648018649</v>
      </c>
      <c r="E24" s="27"/>
      <c r="F24" s="8"/>
    </row>
    <row r="25" spans="2:8" ht="17.399999999999999" hidden="1" thickBot="1" x14ac:dyDescent="0.45">
      <c r="B25" s="22" t="s">
        <v>4</v>
      </c>
      <c r="C25" s="22"/>
      <c r="D25" s="52">
        <f>+H17*0.14125%*D17/360</f>
        <v>65.850815850815849</v>
      </c>
      <c r="E25" s="52"/>
      <c r="F25" s="7"/>
    </row>
    <row r="26" spans="2:8" ht="17.399999999999999" hidden="1" thickBot="1" x14ac:dyDescent="0.45">
      <c r="B26" s="25"/>
      <c r="C26" s="25"/>
      <c r="D26" s="25"/>
      <c r="E26" s="25"/>
    </row>
    <row r="27" spans="2:8" ht="15" customHeight="1" thickBot="1" x14ac:dyDescent="0.35">
      <c r="B27" s="63" t="s">
        <v>18</v>
      </c>
      <c r="C27" s="64"/>
      <c r="D27" s="53">
        <f>+(D19/D17)*30</f>
        <v>281.66278166278187</v>
      </c>
      <c r="E27" s="53"/>
    </row>
    <row r="28" spans="2:8" ht="22.8" customHeight="1" thickBot="1" x14ac:dyDescent="0.35">
      <c r="B28" s="65"/>
      <c r="C28" s="66"/>
      <c r="D28" s="53"/>
      <c r="E28" s="53"/>
    </row>
  </sheetData>
  <mergeCells count="16">
    <mergeCell ref="B17:C17"/>
    <mergeCell ref="D17:E17"/>
    <mergeCell ref="B13:E13"/>
    <mergeCell ref="B15:C15"/>
    <mergeCell ref="D15:E15"/>
    <mergeCell ref="B16:C16"/>
    <mergeCell ref="D16:E16"/>
    <mergeCell ref="B27:C28"/>
    <mergeCell ref="D27:E28"/>
    <mergeCell ref="B19:C20"/>
    <mergeCell ref="D19:E20"/>
    <mergeCell ref="B22:E22"/>
    <mergeCell ref="B24:C24"/>
    <mergeCell ref="D24:E24"/>
    <mergeCell ref="B25:C25"/>
    <mergeCell ref="D25:E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2:G30"/>
  <sheetViews>
    <sheetView showGridLines="0" tabSelected="1" zoomScale="78" zoomScaleNormal="78" workbookViewId="0">
      <selection activeCell="D14" sqref="D14:E14"/>
    </sheetView>
  </sheetViews>
  <sheetFormatPr baseColWidth="10" defaultRowHeight="14.4" x14ac:dyDescent="0.3"/>
  <cols>
    <col min="3" max="3" width="30" customWidth="1"/>
    <col min="7" max="7" width="12.109375" bestFit="1" customWidth="1"/>
  </cols>
  <sheetData>
    <row r="12" spans="2:7" ht="29.4" customHeight="1" x14ac:dyDescent="0.3">
      <c r="B12" s="58" t="s">
        <v>6</v>
      </c>
      <c r="C12" s="58"/>
      <c r="D12" s="58"/>
      <c r="E12" s="58"/>
    </row>
    <row r="13" spans="2:7" ht="12" customHeight="1" x14ac:dyDescent="0.4">
      <c r="B13" s="25"/>
      <c r="C13" s="50"/>
      <c r="D13" s="50"/>
      <c r="E13" s="25"/>
    </row>
    <row r="14" spans="2:7" ht="17.399999999999999" thickBot="1" x14ac:dyDescent="0.45">
      <c r="B14" s="54" t="s">
        <v>0</v>
      </c>
      <c r="C14" s="54"/>
      <c r="D14" s="45">
        <v>50000</v>
      </c>
      <c r="E14" s="45"/>
    </row>
    <row r="15" spans="2:7" ht="17.399999999999999" hidden="1" thickBot="1" x14ac:dyDescent="0.45">
      <c r="B15" s="55" t="s">
        <v>9</v>
      </c>
      <c r="C15" s="55"/>
      <c r="D15" s="69">
        <v>1.1000000000000001</v>
      </c>
      <c r="E15" s="70"/>
      <c r="G15" s="1"/>
    </row>
    <row r="16" spans="2:7" ht="17.399999999999999" thickBot="1" x14ac:dyDescent="0.45">
      <c r="B16" s="55" t="s">
        <v>1</v>
      </c>
      <c r="C16" s="55"/>
      <c r="D16" s="46">
        <v>7.6499999999999999E-2</v>
      </c>
      <c r="E16" s="46"/>
      <c r="G16" s="1"/>
    </row>
    <row r="17" spans="2:7" ht="17.399999999999999" thickBot="1" x14ac:dyDescent="0.45">
      <c r="B17" s="56" t="s">
        <v>2</v>
      </c>
      <c r="C17" s="56"/>
      <c r="D17" s="71">
        <v>1000</v>
      </c>
      <c r="E17" s="71"/>
      <c r="G17" s="6"/>
    </row>
    <row r="18" spans="2:7" ht="17.399999999999999" thickBot="1" x14ac:dyDescent="0.45">
      <c r="B18" s="68"/>
      <c r="C18" s="68"/>
      <c r="D18" s="25"/>
      <c r="E18" s="25"/>
      <c r="G18" s="6"/>
    </row>
    <row r="19" spans="2:7" ht="15" customHeight="1" thickBot="1" x14ac:dyDescent="0.35">
      <c r="B19" s="63" t="s">
        <v>14</v>
      </c>
      <c r="C19" s="64"/>
      <c r="D19" s="51">
        <f>+D14*D16*D17/360</f>
        <v>10625</v>
      </c>
      <c r="E19" s="51"/>
    </row>
    <row r="20" spans="2:7" ht="15" thickBot="1" x14ac:dyDescent="0.35">
      <c r="B20" s="65"/>
      <c r="C20" s="66"/>
      <c r="D20" s="51"/>
      <c r="E20" s="51"/>
    </row>
    <row r="21" spans="2:7" ht="10.8" customHeight="1" thickBot="1" x14ac:dyDescent="0.45">
      <c r="B21" s="25"/>
      <c r="C21" s="25"/>
      <c r="D21" s="25"/>
      <c r="E21" s="25"/>
    </row>
    <row r="22" spans="2:7" ht="16.8" hidden="1" x14ac:dyDescent="0.4">
      <c r="B22" s="26" t="s">
        <v>5</v>
      </c>
      <c r="C22" s="26"/>
      <c r="D22" s="26"/>
      <c r="E22" s="26"/>
    </row>
    <row r="23" spans="2:7" ht="16.8" hidden="1" x14ac:dyDescent="0.4">
      <c r="B23" s="25"/>
      <c r="C23" s="25"/>
      <c r="D23" s="25"/>
      <c r="E23" s="25"/>
    </row>
    <row r="24" spans="2:7" ht="17.399999999999999" hidden="1" thickBot="1" x14ac:dyDescent="0.45">
      <c r="B24" s="21" t="s">
        <v>3</v>
      </c>
      <c r="C24" s="21"/>
      <c r="D24" s="27">
        <f>+IF(D17&gt;360,IF(($D$14*D15)*0.4%&gt;113, ($D$14*D15)*0.4%,113),IF(($D$14*D15)*0.4%*D17/360&gt;113,($D$14*D15)*0.4%*D17/360,113))</f>
        <v>220.00000000000003</v>
      </c>
      <c r="E24" s="27"/>
      <c r="F24" s="3"/>
      <c r="G24" s="1"/>
    </row>
    <row r="25" spans="2:7" ht="17.399999999999999" hidden="1" thickBot="1" x14ac:dyDescent="0.45">
      <c r="B25" s="22" t="s">
        <v>4</v>
      </c>
      <c r="C25" s="22"/>
      <c r="D25" s="27">
        <f>+IF(D17&gt;360,(D14*D15)*0.070625%,(D14*D15)*0.070625%*D17/360)</f>
        <v>38.84375</v>
      </c>
      <c r="E25" s="27"/>
    </row>
    <row r="26" spans="2:7" ht="17.399999999999999" hidden="1" thickBot="1" x14ac:dyDescent="0.45">
      <c r="B26" s="25"/>
      <c r="C26" s="25"/>
      <c r="D26" s="25"/>
      <c r="E26" s="25"/>
    </row>
    <row r="27" spans="2:7" ht="15" hidden="1" customHeight="1" x14ac:dyDescent="0.3">
      <c r="B27" s="23" t="s">
        <v>13</v>
      </c>
      <c r="C27" s="23"/>
      <c r="D27" s="28">
        <f>+D19/2</f>
        <v>5312.5</v>
      </c>
      <c r="E27" s="28"/>
    </row>
    <row r="28" spans="2:7" ht="15" hidden="1" thickBot="1" x14ac:dyDescent="0.35">
      <c r="B28" s="24"/>
      <c r="C28" s="24"/>
      <c r="D28" s="67"/>
      <c r="E28" s="67"/>
    </row>
    <row r="29" spans="2:7" ht="15" customHeight="1" thickBot="1" x14ac:dyDescent="0.35">
      <c r="B29" s="63" t="s">
        <v>16</v>
      </c>
      <c r="C29" s="64"/>
      <c r="D29" s="51">
        <f>+(D19/D17)*180</f>
        <v>1912.5</v>
      </c>
      <c r="E29" s="51"/>
    </row>
    <row r="30" spans="2:7" ht="15" thickBot="1" x14ac:dyDescent="0.35">
      <c r="B30" s="65"/>
      <c r="C30" s="66"/>
      <c r="D30" s="51"/>
      <c r="E30" s="51"/>
    </row>
  </sheetData>
  <mergeCells count="20">
    <mergeCell ref="B12:E12"/>
    <mergeCell ref="B14:C14"/>
    <mergeCell ref="D14:E14"/>
    <mergeCell ref="B16:C16"/>
    <mergeCell ref="D16:E16"/>
    <mergeCell ref="B15:C15"/>
    <mergeCell ref="D15:E15"/>
    <mergeCell ref="B25:C25"/>
    <mergeCell ref="D25:E25"/>
    <mergeCell ref="B17:C17"/>
    <mergeCell ref="D17:E17"/>
    <mergeCell ref="B29:C30"/>
    <mergeCell ref="D29:E30"/>
    <mergeCell ref="B27:C28"/>
    <mergeCell ref="D27:E28"/>
    <mergeCell ref="B19:C20"/>
    <mergeCell ref="D19:E20"/>
    <mergeCell ref="B22:E22"/>
    <mergeCell ref="B24:C24"/>
    <mergeCell ref="D24:E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Papel Bursátil</vt:lpstr>
      <vt:lpstr>Certificado de Inversión</vt:lpstr>
      <vt:lpstr>LETES</vt:lpstr>
      <vt:lpstr>EUROBONOS</vt:lpstr>
      <vt:lpstr>'Certificado de Inversión'!Área_de_impresión</vt:lpstr>
      <vt:lpstr>EUROBONOS!Área_de_impresión</vt:lpstr>
      <vt:lpstr>LETES!Área_de_impresión</vt:lpstr>
      <vt:lpstr>'Papel Bursátil'!Área_de_impresión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 sibe. sibe</dc:creator>
  <cp:lastModifiedBy>lisa</cp:lastModifiedBy>
  <cp:lastPrinted>2018-01-19T21:54:28Z</cp:lastPrinted>
  <dcterms:created xsi:type="dcterms:W3CDTF">2018-01-18T19:49:59Z</dcterms:created>
  <dcterms:modified xsi:type="dcterms:W3CDTF">2022-06-20T18:29:43Z</dcterms:modified>
</cp:coreProperties>
</file>